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71" i="1"/>
  <c r="G71"/>
  <c r="D44"/>
  <c r="G44"/>
  <c r="F44"/>
  <c r="G14"/>
  <c r="H9"/>
  <c r="G9"/>
  <c r="F9"/>
  <c r="E9"/>
  <c r="C93"/>
  <c r="D30"/>
  <c r="H27"/>
  <c r="G27"/>
  <c r="F27"/>
  <c r="E27"/>
  <c r="D27"/>
  <c r="C27"/>
  <c r="B27"/>
  <c r="D9"/>
  <c r="H101" l="1"/>
  <c r="H98"/>
  <c r="H95"/>
  <c r="H93"/>
  <c r="H91"/>
  <c r="H89"/>
  <c r="H86"/>
  <c r="H84"/>
  <c r="H82"/>
  <c r="H80"/>
  <c r="H76"/>
  <c r="H73"/>
  <c r="H68"/>
  <c r="H65"/>
  <c r="H63"/>
  <c r="H61"/>
  <c r="H59"/>
  <c r="H57"/>
  <c r="H55"/>
  <c r="H53"/>
  <c r="H50"/>
  <c r="H48"/>
  <c r="H46"/>
  <c r="H41"/>
  <c r="H39"/>
  <c r="H34"/>
  <c r="H32"/>
  <c r="H30"/>
  <c r="H23"/>
  <c r="H20"/>
  <c r="H18"/>
  <c r="H16"/>
  <c r="H12"/>
  <c r="H10"/>
  <c r="B50"/>
  <c r="C50"/>
  <c r="D50"/>
  <c r="G50"/>
  <c r="F50"/>
  <c r="E50"/>
  <c r="G59"/>
  <c r="F59"/>
  <c r="D14"/>
  <c r="E12"/>
  <c r="H51" l="1"/>
  <c r="H7"/>
  <c r="E89"/>
  <c r="D57"/>
  <c r="C9"/>
  <c r="B95"/>
  <c r="B86"/>
  <c r="B73"/>
  <c r="B65"/>
  <c r="B41"/>
  <c r="B20"/>
  <c r="B9"/>
  <c r="G89"/>
  <c r="F89"/>
  <c r="G12"/>
  <c r="F7"/>
  <c r="G86"/>
  <c r="H87" s="1"/>
  <c r="F86"/>
  <c r="C86"/>
  <c r="D86"/>
  <c r="E86"/>
  <c r="F57"/>
  <c r="E57"/>
  <c r="E95"/>
  <c r="E73"/>
  <c r="E65"/>
  <c r="E41"/>
  <c r="E20"/>
  <c r="E7"/>
  <c r="F98"/>
  <c r="E98"/>
  <c r="F93"/>
  <c r="E93"/>
  <c r="F91"/>
  <c r="E91"/>
  <c r="F84"/>
  <c r="E84"/>
  <c r="F82"/>
  <c r="E82"/>
  <c r="F80"/>
  <c r="E80"/>
  <c r="F78"/>
  <c r="E78"/>
  <c r="F76"/>
  <c r="E76"/>
  <c r="E71"/>
  <c r="F68"/>
  <c r="E68"/>
  <c r="F63"/>
  <c r="E63"/>
  <c r="F61"/>
  <c r="E61"/>
  <c r="F55"/>
  <c r="E55"/>
  <c r="F53"/>
  <c r="E53"/>
  <c r="F48"/>
  <c r="E48"/>
  <c r="F46"/>
  <c r="E46"/>
  <c r="F39"/>
  <c r="E39"/>
  <c r="E37"/>
  <c r="F34"/>
  <c r="E34"/>
  <c r="F32"/>
  <c r="E32"/>
  <c r="F30"/>
  <c r="E30"/>
  <c r="E25"/>
  <c r="F23"/>
  <c r="E23"/>
  <c r="F18"/>
  <c r="E18"/>
  <c r="F16"/>
  <c r="F12"/>
  <c r="H106" l="1"/>
  <c r="E10"/>
  <c r="B7"/>
  <c r="F10"/>
  <c r="E106"/>
  <c r="E108" s="1"/>
  <c r="F8"/>
  <c r="F87"/>
  <c r="G18"/>
  <c r="G16"/>
  <c r="G7"/>
  <c r="H8" s="1"/>
  <c r="G57"/>
  <c r="D7"/>
  <c r="E8" s="1"/>
  <c r="G93"/>
  <c r="D93"/>
  <c r="E51"/>
  <c r="H28"/>
  <c r="F28"/>
  <c r="E28"/>
  <c r="E87"/>
  <c r="C7"/>
  <c r="G98"/>
  <c r="G91"/>
  <c r="G76"/>
  <c r="G80"/>
  <c r="G82"/>
  <c r="G84"/>
  <c r="G68"/>
  <c r="G61"/>
  <c r="G63"/>
  <c r="G55"/>
  <c r="G53"/>
  <c r="G46"/>
  <c r="G48"/>
  <c r="G39"/>
  <c r="G34"/>
  <c r="G32"/>
  <c r="G30"/>
  <c r="G23"/>
  <c r="G20"/>
  <c r="H21" s="1"/>
  <c r="G41"/>
  <c r="H42" s="1"/>
  <c r="G65"/>
  <c r="H66" s="1"/>
  <c r="G73"/>
  <c r="H74" s="1"/>
  <c r="G95"/>
  <c r="H96" s="1"/>
  <c r="G101"/>
  <c r="F20"/>
  <c r="F21" s="1"/>
  <c r="D20"/>
  <c r="E21" s="1"/>
  <c r="C20"/>
  <c r="C12"/>
  <c r="C73"/>
  <c r="D73"/>
  <c r="E74" s="1"/>
  <c r="F73"/>
  <c r="F74" s="1"/>
  <c r="C76"/>
  <c r="D76"/>
  <c r="H108" l="1"/>
  <c r="B106"/>
  <c r="G51"/>
  <c r="G106"/>
  <c r="G108" s="1"/>
  <c r="F51"/>
  <c r="G74"/>
  <c r="G10"/>
  <c r="G21"/>
  <c r="G8"/>
  <c r="D74"/>
  <c r="C74"/>
  <c r="H107" l="1"/>
  <c r="H109"/>
  <c r="B108"/>
  <c r="G28"/>
  <c r="D34"/>
  <c r="C34"/>
  <c r="F65" l="1"/>
  <c r="D65"/>
  <c r="E66" s="1"/>
  <c r="C65"/>
  <c r="F41"/>
  <c r="D41"/>
  <c r="E42" s="1"/>
  <c r="C41"/>
  <c r="D25"/>
  <c r="D71"/>
  <c r="F95"/>
  <c r="D95"/>
  <c r="E96" s="1"/>
  <c r="G96" l="1"/>
  <c r="F96"/>
  <c r="G66"/>
  <c r="F66"/>
  <c r="F42"/>
  <c r="F106"/>
  <c r="F108" s="1"/>
  <c r="D106"/>
  <c r="D108" s="1"/>
  <c r="G42"/>
  <c r="G87"/>
  <c r="C95"/>
  <c r="D96" s="1"/>
  <c r="D87"/>
  <c r="D51"/>
  <c r="C98"/>
  <c r="C91"/>
  <c r="C66"/>
  <c r="D98"/>
  <c r="D91"/>
  <c r="D42"/>
  <c r="C25"/>
  <c r="D84"/>
  <c r="C84"/>
  <c r="D82"/>
  <c r="C82"/>
  <c r="D80"/>
  <c r="C80"/>
  <c r="D78"/>
  <c r="C78"/>
  <c r="C71"/>
  <c r="D68"/>
  <c r="C68"/>
  <c r="D66"/>
  <c r="D63"/>
  <c r="C63"/>
  <c r="D61"/>
  <c r="C61"/>
  <c r="D55"/>
  <c r="C55"/>
  <c r="D53"/>
  <c r="C53"/>
  <c r="D48"/>
  <c r="C48"/>
  <c r="D46"/>
  <c r="C46"/>
  <c r="C42"/>
  <c r="D39"/>
  <c r="C39"/>
  <c r="D32"/>
  <c r="C32"/>
  <c r="C30"/>
  <c r="D28"/>
  <c r="C28"/>
  <c r="D23"/>
  <c r="C23"/>
  <c r="D21"/>
  <c r="D18"/>
  <c r="C18"/>
  <c r="D10"/>
  <c r="D8"/>
  <c r="F109" l="1"/>
  <c r="F107"/>
  <c r="C106"/>
  <c r="C108" s="1"/>
  <c r="E109"/>
  <c r="E107"/>
  <c r="G107"/>
  <c r="C8"/>
  <c r="C51"/>
  <c r="C87"/>
  <c r="C21"/>
  <c r="C96"/>
  <c r="C10"/>
  <c r="G109" l="1"/>
  <c r="C107"/>
  <c r="D107"/>
  <c r="D109" l="1"/>
  <c r="C109"/>
</calcChain>
</file>

<file path=xl/sharedStrings.xml><?xml version="1.0" encoding="utf-8"?>
<sst xmlns="http://schemas.openxmlformats.org/spreadsheetml/2006/main" count="128" uniqueCount="61">
  <si>
    <t>(тыс. руб.)</t>
  </si>
  <si>
    <t>Наименование расходов</t>
  </si>
  <si>
    <t>Общегосударственные вопросы</t>
  </si>
  <si>
    <t>темп роста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</si>
  <si>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</si>
  <si>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</si>
  <si>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</si>
  <si>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</si>
  <si>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</si>
  <si>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</si>
  <si>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</si>
  <si>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</si>
  <si>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>Жилищно-коммунальное хозяйство</t>
  </si>
  <si>
    <t xml:space="preserve">     - в том числе  жилищное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</si>
  <si>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</si>
  <si>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</si>
  <si>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</si>
  <si>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</si>
  <si>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</si>
  <si>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 xml:space="preserve">    - в том числе периодическая печать и издательства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</si>
  <si>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</si>
  <si>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</si>
  <si>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</si>
  <si>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</si>
  <si>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</si>
  <si>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</si>
  <si>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</si>
  <si>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</si>
  <si>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</si>
  <si>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</si>
  <si>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</si>
  <si>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</si>
  <si>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 xml:space="preserve">                          Председатель контрольно-ревизионной службы</t>
  </si>
  <si>
    <t xml:space="preserve">     - в том числе  обеспечение проведения выборов</t>
  </si>
  <si>
    <t>Приложение 2</t>
  </si>
  <si>
    <t xml:space="preserve">    - в том числе др. вопросы в области культуры</t>
  </si>
  <si>
    <t xml:space="preserve">    - в т.ч. без учета компенсаций организ. ЖКХ</t>
  </si>
  <si>
    <t xml:space="preserve">     - в том числе  судебная система</t>
  </si>
  <si>
    <t xml:space="preserve">    - в том числе др. вопросы в области соц. политики</t>
  </si>
  <si>
    <t xml:space="preserve">     - в том числе  дорожное хозяйство (дорож. фонды)</t>
  </si>
  <si>
    <t xml:space="preserve">     - в том числе  др. вопр. в области нац. экономики</t>
  </si>
  <si>
    <t xml:space="preserve">    - в том числе др. вопросы в области ФКиС</t>
  </si>
  <si>
    <t xml:space="preserve">     - в том числе  прикладные научн. исследования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</si>
  <si>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</si>
  <si>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</si>
  <si>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- в том числе  молодеж. политика (и оздоров. детей)</t>
  </si>
  <si>
    <t xml:space="preserve">    - в том числе  дополнительное образование детей</t>
  </si>
  <si>
    <t>2020 г.  (**)</t>
  </si>
  <si>
    <t xml:space="preserve">                                                  (*)  текущие показатели действующего года</t>
  </si>
  <si>
    <t xml:space="preserve">                                                  (**)  проектные показатели предстоящего трехлетия</t>
  </si>
  <si>
    <t xml:space="preserve">     - в том числе  защита от чрезвыч. ситуаций, ГО</t>
  </si>
  <si>
    <t xml:space="preserve">    - в том числе физическая культура</t>
  </si>
  <si>
    <t>2017 г.</t>
  </si>
  <si>
    <t>2021 г.  (**)</t>
  </si>
  <si>
    <t xml:space="preserve"> 2016 г. </t>
  </si>
  <si>
    <t xml:space="preserve">    - в том числе  проф. подготовка и повыш. квалифик.</t>
  </si>
  <si>
    <t>Культура и кинематография</t>
  </si>
  <si>
    <t>Динамика  расходов бюджета ЗАТО Железногорск в 2016-2022 годах</t>
  </si>
  <si>
    <t>2018 г.</t>
  </si>
  <si>
    <t>2019 г.  (*)</t>
  </si>
  <si>
    <t>2022 г.  (**)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</si>
</sst>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_-* #,##0.0_р_._-;\-* #,##0.0_р_._-;_-* &quot;-&quot;?_р_._-;_-@_-"/>
    <numFmt numFmtId="166" formatCode="0.0%"/>
  </numFmts>
  <fonts count="1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3" borderId="4">
      <alignment horizontal="right" vertical="top" shrinkToFit="1"/>
    </xf>
    <xf numFmtId="4" fontId="17" fillId="3" borderId="4">
      <alignment horizontal="right" vertical="top" shrinkToFit="1"/>
    </xf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4" fontId="6" fillId="2" borderId="1" xfId="0" applyNumberFormat="1" applyFont="1" applyFill="1" applyBorder="1" applyAlignment="1">
      <alignment horizontal="center"/>
    </xf>
    <xf numFmtId="166" fontId="8" fillId="0" borderId="1" xfId="0" applyNumberFormat="1" applyFont="1" applyBorder="1" applyAlignment="1">
      <alignment horizontal="right"/>
    </xf>
    <xf numFmtId="166" fontId="7" fillId="2" borderId="1" xfId="0" applyNumberFormat="1" applyFont="1" applyFill="1" applyBorder="1" applyAlignment="1">
      <alignment horizontal="right"/>
    </xf>
    <xf numFmtId="0" fontId="9" fillId="0" borderId="1" xfId="0" applyFont="1" applyBorder="1"/>
    <xf numFmtId="0" fontId="10" fillId="0" borderId="1" xfId="0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/>
    </xf>
    <xf numFmtId="0" fontId="14" fillId="0" borderId="1" xfId="0" applyFont="1" applyBorder="1"/>
    <xf numFmtId="164" fontId="14" fillId="0" borderId="1" xfId="0" applyNumberFormat="1" applyFont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166" fontId="13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9" fillId="2" borderId="3" xfId="0" applyFont="1" applyFill="1" applyBorder="1"/>
    <xf numFmtId="0" fontId="9" fillId="2" borderId="1" xfId="0" applyFont="1" applyFill="1" applyBorder="1"/>
    <xf numFmtId="0" fontId="14" fillId="0" borderId="1" xfId="0" applyFont="1" applyBorder="1" applyAlignment="1">
      <alignment horizontal="right"/>
    </xf>
    <xf numFmtId="165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3">
    <cellStyle name="xl39" xfId="1"/>
    <cellStyle name="xl41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8"/>
  <sheetViews>
    <sheetView tabSelected="1" topLeftCell="A79" zoomScaleNormal="100" workbookViewId="0">
      <selection activeCell="H111" sqref="H111"/>
    </sheetView>
  </sheetViews>
  <sheetFormatPr defaultRowHeight="15"/>
  <cols>
    <col min="1" max="1" width="41.7109375" customWidth="1"/>
    <col min="2" max="3" width="12.5703125" customWidth="1"/>
    <col min="4" max="5" width="12.85546875" customWidth="1"/>
    <col min="6" max="6" width="12.5703125" customWidth="1"/>
    <col min="7" max="7" width="12.42578125" customWidth="1"/>
    <col min="8" max="8" width="12.85546875" customWidth="1"/>
  </cols>
  <sheetData>
    <row r="1" spans="1:8" ht="15.75">
      <c r="B1" s="3"/>
      <c r="C1" s="3"/>
      <c r="D1" s="3"/>
      <c r="E1" s="3"/>
      <c r="F1" s="2"/>
      <c r="H1" s="31" t="s">
        <v>34</v>
      </c>
    </row>
    <row r="2" spans="1:8" ht="11.25" customHeight="1">
      <c r="A2" s="3"/>
      <c r="B2" s="3"/>
      <c r="C2" s="3"/>
      <c r="D2" s="3"/>
      <c r="E2" s="3"/>
      <c r="F2" s="2"/>
      <c r="G2" s="3"/>
      <c r="H2" s="3"/>
    </row>
    <row r="3" spans="1:8" ht="15.75">
      <c r="A3" s="33" t="s">
        <v>57</v>
      </c>
      <c r="B3" s="33"/>
      <c r="C3" s="33"/>
      <c r="D3" s="33"/>
      <c r="E3" s="33"/>
      <c r="F3" s="33"/>
      <c r="G3" s="33"/>
      <c r="H3" s="33"/>
    </row>
    <row r="4" spans="1:8" ht="15.75">
      <c r="A4" s="33" t="s">
        <v>0</v>
      </c>
      <c r="B4" s="33"/>
      <c r="C4" s="33"/>
      <c r="D4" s="33"/>
      <c r="E4" s="33"/>
      <c r="F4" s="33"/>
      <c r="G4" s="33"/>
      <c r="H4" s="33"/>
    </row>
    <row r="5" spans="1:8" ht="10.5" customHeight="1" thickBot="1">
      <c r="A5" s="3"/>
      <c r="B5" s="3"/>
      <c r="C5" s="3"/>
      <c r="D5" s="3"/>
      <c r="E5" s="3"/>
      <c r="F5" s="3"/>
      <c r="G5" s="3"/>
      <c r="H5" s="3"/>
    </row>
    <row r="6" spans="1:8" ht="19.5" customHeight="1" thickBot="1">
      <c r="A6" s="32" t="s">
        <v>1</v>
      </c>
      <c r="B6" s="32" t="s">
        <v>54</v>
      </c>
      <c r="C6" s="32" t="s">
        <v>52</v>
      </c>
      <c r="D6" s="32" t="s">
        <v>58</v>
      </c>
      <c r="E6" s="32" t="s">
        <v>59</v>
      </c>
      <c r="F6" s="32" t="s">
        <v>47</v>
      </c>
      <c r="G6" s="32" t="s">
        <v>53</v>
      </c>
      <c r="H6" s="32" t="s">
        <v>60</v>
      </c>
    </row>
    <row r="7" spans="1:8">
      <c r="A7" s="24" t="s">
        <v>2</v>
      </c>
      <c r="B7" s="4">
        <f t="shared" ref="B7" si="0">B9+B11+B13+B15+B17</f>
        <v>263281.52448000002</v>
      </c>
      <c r="C7" s="4">
        <f t="shared" ref="C7:G7" si="1">C9+C11+C13+C15+C17</f>
        <v>281902.40341000003</v>
      </c>
      <c r="D7" s="4">
        <f t="shared" si="1"/>
        <v>318409.81062</v>
      </c>
      <c r="E7" s="4">
        <f t="shared" si="1"/>
        <v>398712.59425999998</v>
      </c>
      <c r="F7" s="4">
        <f t="shared" si="1"/>
        <v>416865.55499999999</v>
      </c>
      <c r="G7" s="4">
        <f t="shared" si="1"/>
        <v>339798.25199999998</v>
      </c>
      <c r="H7" s="4">
        <f t="shared" ref="H7" si="2">H9+H11+H13+H15+H17</f>
        <v>323364.55200000003</v>
      </c>
    </row>
    <row r="8" spans="1:8">
      <c r="A8" s="8" t="s">
        <v>3</v>
      </c>
      <c r="B8" s="6"/>
      <c r="C8" s="6">
        <f t="shared" ref="C8:H8" si="3">C7/B7</f>
        <v>1.0707261132993573</v>
      </c>
      <c r="D8" s="6">
        <f t="shared" si="3"/>
        <v>1.1295037103919383</v>
      </c>
      <c r="E8" s="6">
        <f t="shared" ref="E8" si="4">E7/D7</f>
        <v>1.2521994642176266</v>
      </c>
      <c r="F8" s="6">
        <f t="shared" ref="F8" si="5">F7/E7</f>
        <v>1.0455289373883245</v>
      </c>
      <c r="G8" s="6">
        <f t="shared" si="3"/>
        <v>0.81512671873309361</v>
      </c>
      <c r="H8" s="6">
        <f t="shared" si="3"/>
        <v>0.95163689070419366</v>
      </c>
    </row>
    <row r="9" spans="1:8">
      <c r="A9" s="7" t="s">
        <v>4</v>
      </c>
      <c r="B9" s="30">
        <f>1445.97981+10975.64414+99375.15603+9512.45663</f>
        <v>121309.23660999999</v>
      </c>
      <c r="C9" s="30">
        <f>1761.43725+11176.50113+108650.11677+10147.44756</f>
        <v>131735.50271</v>
      </c>
      <c r="D9" s="30">
        <f>1457.38949+11480.32749+121075.12173+11120.50963</f>
        <v>145133.34834000003</v>
      </c>
      <c r="E9" s="30">
        <f>2322.422+14282.226+137433.479+13299.34</f>
        <v>167337.46699999998</v>
      </c>
      <c r="F9" s="30">
        <f>2636.172+15184.594+122773.91+13481.933</f>
        <v>154076.609</v>
      </c>
      <c r="G9" s="30">
        <f>2636.172+15184.594+118073.91+13481.933</f>
        <v>149376.609</v>
      </c>
      <c r="H9" s="30">
        <f>2636.172+15184.594+118073.91+13481.933</f>
        <v>149376.609</v>
      </c>
    </row>
    <row r="10" spans="1:8">
      <c r="A10" s="8" t="s">
        <v>3</v>
      </c>
      <c r="B10" s="9"/>
      <c r="C10" s="9">
        <f t="shared" ref="C10:H10" si="6">C9/B9</f>
        <v>1.0859478337459139</v>
      </c>
      <c r="D10" s="9">
        <f t="shared" si="6"/>
        <v>1.1017026189173451</v>
      </c>
      <c r="E10" s="9">
        <f t="shared" ref="E10:E12" si="7">E9/D9</f>
        <v>1.1529911554716077</v>
      </c>
      <c r="F10" s="9">
        <f t="shared" ref="F10" si="8">F9/E9</f>
        <v>0.92075380225517589</v>
      </c>
      <c r="G10" s="9">
        <f t="shared" si="6"/>
        <v>0.96949569418418335</v>
      </c>
      <c r="H10" s="9">
        <f t="shared" si="6"/>
        <v>1</v>
      </c>
    </row>
    <row r="11" spans="1:8">
      <c r="A11" s="7" t="s">
        <v>37</v>
      </c>
      <c r="B11" s="30">
        <v>4</v>
      </c>
      <c r="C11" s="30">
        <v>0</v>
      </c>
      <c r="D11" s="30">
        <v>20.931450000000002</v>
      </c>
      <c r="E11" s="30">
        <v>18.7</v>
      </c>
      <c r="F11" s="30">
        <v>19.600000000000001</v>
      </c>
      <c r="G11" s="30">
        <v>20.7</v>
      </c>
      <c r="H11" s="30">
        <v>0</v>
      </c>
    </row>
    <row r="12" spans="1:8">
      <c r="A12" s="8" t="s">
        <v>3</v>
      </c>
      <c r="B12" s="9"/>
      <c r="C12" s="9">
        <f>C11/B11</f>
        <v>0</v>
      </c>
      <c r="D12" s="9"/>
      <c r="E12" s="9">
        <f t="shared" si="7"/>
        <v>0.89339247878192851</v>
      </c>
      <c r="F12" s="9">
        <f>F11/E11</f>
        <v>1.0481283422459895</v>
      </c>
      <c r="G12" s="9">
        <f>G11/F11</f>
        <v>1.0561224489795917</v>
      </c>
      <c r="H12" s="9">
        <f>H11/G11</f>
        <v>0</v>
      </c>
    </row>
    <row r="13" spans="1:8">
      <c r="A13" s="7" t="s">
        <v>33</v>
      </c>
      <c r="B13" s="30">
        <v>0</v>
      </c>
      <c r="C13" s="30">
        <v>1167.1780000000001</v>
      </c>
      <c r="D13" s="30">
        <v>0</v>
      </c>
      <c r="E13" s="30">
        <v>0</v>
      </c>
      <c r="F13" s="30">
        <v>13297.9</v>
      </c>
      <c r="G13" s="30">
        <v>0</v>
      </c>
      <c r="H13" s="30">
        <v>0</v>
      </c>
    </row>
    <row r="14" spans="1:8">
      <c r="A14" s="8" t="s">
        <v>3</v>
      </c>
      <c r="B14" s="9"/>
      <c r="C14" s="9"/>
      <c r="D14" s="9">
        <f t="shared" ref="D14" si="9">D13/C13</f>
        <v>0</v>
      </c>
      <c r="E14" s="9"/>
      <c r="F14" s="9"/>
      <c r="G14" s="9">
        <f>G13/F13</f>
        <v>0</v>
      </c>
      <c r="H14" s="9"/>
    </row>
    <row r="15" spans="1:8">
      <c r="A15" s="7" t="s">
        <v>5</v>
      </c>
      <c r="B15" s="30">
        <v>0</v>
      </c>
      <c r="C15" s="30">
        <v>0</v>
      </c>
      <c r="D15" s="30">
        <v>0</v>
      </c>
      <c r="E15" s="30">
        <v>1141.6854499999999</v>
      </c>
      <c r="F15" s="30">
        <v>1200.8009999999999</v>
      </c>
      <c r="G15" s="30">
        <v>1200.8009999999999</v>
      </c>
      <c r="H15" s="30">
        <v>1200.8009999999999</v>
      </c>
    </row>
    <row r="16" spans="1:8">
      <c r="A16" s="8" t="s">
        <v>3</v>
      </c>
      <c r="B16" s="9"/>
      <c r="C16" s="9"/>
      <c r="D16" s="9"/>
      <c r="E16" s="9"/>
      <c r="F16" s="9">
        <f>F15/E15</f>
        <v>1.0517791918956312</v>
      </c>
      <c r="G16" s="9">
        <f>G15/F15</f>
        <v>1</v>
      </c>
      <c r="H16" s="9">
        <f>H15/G15</f>
        <v>1</v>
      </c>
    </row>
    <row r="17" spans="1:8">
      <c r="A17" s="7" t="s">
        <v>6</v>
      </c>
      <c r="B17" s="30">
        <v>141968.28787</v>
      </c>
      <c r="C17" s="30">
        <v>148999.72270000001</v>
      </c>
      <c r="D17" s="30">
        <v>173255.53083</v>
      </c>
      <c r="E17" s="30">
        <v>230214.74181000001</v>
      </c>
      <c r="F17" s="30">
        <v>248270.64499999999</v>
      </c>
      <c r="G17" s="30">
        <v>189200.14199999999</v>
      </c>
      <c r="H17" s="30">
        <v>172787.14199999999</v>
      </c>
    </row>
    <row r="18" spans="1:8">
      <c r="A18" s="8" t="s">
        <v>3</v>
      </c>
      <c r="B18" s="9"/>
      <c r="C18" s="9">
        <f t="shared" ref="C18:H18" si="10">C17/B17</f>
        <v>1.0495282075701207</v>
      </c>
      <c r="D18" s="9">
        <f t="shared" si="10"/>
        <v>1.1627909615566014</v>
      </c>
      <c r="E18" s="9">
        <f t="shared" ref="E18" si="11">E17/D17</f>
        <v>1.3287583992680092</v>
      </c>
      <c r="F18" s="9">
        <f t="shared" ref="F18" si="12">F17/E17</f>
        <v>1.0784306993029222</v>
      </c>
      <c r="G18" s="9">
        <f t="shared" si="10"/>
        <v>0.76207214107008103</v>
      </c>
      <c r="H18" s="9">
        <f t="shared" si="10"/>
        <v>0.91325059364913164</v>
      </c>
    </row>
    <row r="19" spans="1:8" ht="10.5" customHeight="1">
      <c r="A19" s="8"/>
      <c r="B19" s="9"/>
      <c r="C19" s="9"/>
      <c r="D19" s="9"/>
      <c r="E19" s="9"/>
      <c r="F19" s="9"/>
      <c r="G19" s="9"/>
      <c r="H19" s="9"/>
    </row>
    <row r="20" spans="1:8">
      <c r="A20" s="25" t="s">
        <v>7</v>
      </c>
      <c r="B20" s="4">
        <f t="shared" ref="B20" si="13">B22+B24</f>
        <v>20613.452280000001</v>
      </c>
      <c r="C20" s="4">
        <f t="shared" ref="C20:G20" si="14">C22+C24</f>
        <v>21113.06971</v>
      </c>
      <c r="D20" s="4">
        <f t="shared" si="14"/>
        <v>22327.513190000001</v>
      </c>
      <c r="E20" s="4">
        <f t="shared" si="14"/>
        <v>23373.77259</v>
      </c>
      <c r="F20" s="4">
        <f t="shared" si="14"/>
        <v>24557.405999999999</v>
      </c>
      <c r="G20" s="4">
        <f t="shared" si="14"/>
        <v>24057.405999999999</v>
      </c>
      <c r="H20" s="4">
        <f t="shared" ref="H20" si="15">H22+H24</f>
        <v>24057.405999999999</v>
      </c>
    </row>
    <row r="21" spans="1:8">
      <c r="A21" s="8" t="s">
        <v>3</v>
      </c>
      <c r="B21" s="6"/>
      <c r="C21" s="6">
        <f t="shared" ref="C21:H21" si="16">C20/B20</f>
        <v>1.024237445684183</v>
      </c>
      <c r="D21" s="6">
        <f t="shared" si="16"/>
        <v>1.0575209335582685</v>
      </c>
      <c r="E21" s="6">
        <f t="shared" ref="E21" si="17">E20/D20</f>
        <v>1.0468596476059231</v>
      </c>
      <c r="F21" s="6">
        <f t="shared" ref="F21" si="18">F20/E20</f>
        <v>1.0506393824720615</v>
      </c>
      <c r="G21" s="6">
        <f t="shared" si="16"/>
        <v>0.97963954336219383</v>
      </c>
      <c r="H21" s="6">
        <f t="shared" si="16"/>
        <v>1</v>
      </c>
    </row>
    <row r="22" spans="1:8">
      <c r="A22" s="7" t="s">
        <v>50</v>
      </c>
      <c r="B22" s="30">
        <v>20323.611280000001</v>
      </c>
      <c r="C22" s="30">
        <v>20860.298630000001</v>
      </c>
      <c r="D22" s="30">
        <v>22056.998080000001</v>
      </c>
      <c r="E22" s="30">
        <v>23373.77259</v>
      </c>
      <c r="F22" s="30">
        <v>24037.405999999999</v>
      </c>
      <c r="G22" s="30">
        <v>24037.405999999999</v>
      </c>
      <c r="H22" s="30">
        <v>24037.405999999999</v>
      </c>
    </row>
    <row r="23" spans="1:8">
      <c r="A23" s="8" t="s">
        <v>3</v>
      </c>
      <c r="B23" s="9"/>
      <c r="C23" s="9">
        <f t="shared" ref="C23:H23" si="19">C22/B22</f>
        <v>1.0264070859556413</v>
      </c>
      <c r="D23" s="9">
        <f t="shared" si="19"/>
        <v>1.0573673211120276</v>
      </c>
      <c r="E23" s="9">
        <f t="shared" ref="E23" si="20">E22/D22</f>
        <v>1.0596987180768707</v>
      </c>
      <c r="F23" s="9">
        <f t="shared" ref="F23" si="21">F22/E22</f>
        <v>1.0283922249797159</v>
      </c>
      <c r="G23" s="9">
        <f t="shared" si="19"/>
        <v>1</v>
      </c>
      <c r="H23" s="9">
        <f t="shared" si="19"/>
        <v>1</v>
      </c>
    </row>
    <row r="24" spans="1:8">
      <c r="A24" s="7" t="s">
        <v>8</v>
      </c>
      <c r="B24" s="30">
        <v>289.84100000000001</v>
      </c>
      <c r="C24" s="30">
        <v>252.77108000000001</v>
      </c>
      <c r="D24" s="30">
        <v>270.51510999999999</v>
      </c>
      <c r="E24" s="30">
        <v>0</v>
      </c>
      <c r="F24" s="30">
        <v>520</v>
      </c>
      <c r="G24" s="30">
        <v>20</v>
      </c>
      <c r="H24" s="30">
        <v>20</v>
      </c>
    </row>
    <row r="25" spans="1:8">
      <c r="A25" s="8" t="s">
        <v>3</v>
      </c>
      <c r="B25" s="9"/>
      <c r="C25" s="9">
        <f>C24/B24</f>
        <v>0.8721025665796075</v>
      </c>
      <c r="D25" s="9">
        <f>D24/C24</f>
        <v>1.0701980226535408</v>
      </c>
      <c r="E25" s="9">
        <f>E24/D24</f>
        <v>0</v>
      </c>
      <c r="F25" s="9"/>
      <c r="G25" s="9">
        <v>0</v>
      </c>
      <c r="H25" s="9">
        <v>0</v>
      </c>
    </row>
    <row r="26" spans="1:8" ht="10.5" customHeight="1">
      <c r="A26" s="8"/>
      <c r="B26" s="9"/>
      <c r="C26" s="9"/>
      <c r="D26" s="9"/>
      <c r="E26" s="9"/>
      <c r="F26" s="9"/>
      <c r="G26" s="9"/>
      <c r="H26" s="9"/>
    </row>
    <row r="27" spans="1:8">
      <c r="A27" s="25" t="s">
        <v>9</v>
      </c>
      <c r="B27" s="4">
        <f t="shared" ref="B27:H27" si="22">B29+B31+B33+B36+B38</f>
        <v>378462.26472999994</v>
      </c>
      <c r="C27" s="4">
        <f t="shared" si="22"/>
        <v>395047.97566</v>
      </c>
      <c r="D27" s="4">
        <f t="shared" si="22"/>
        <v>401696.85781000002</v>
      </c>
      <c r="E27" s="4">
        <f t="shared" si="22"/>
        <v>456730.67998999998</v>
      </c>
      <c r="F27" s="4">
        <f t="shared" si="22"/>
        <v>294614.745</v>
      </c>
      <c r="G27" s="4">
        <f t="shared" si="22"/>
        <v>256533.14499999999</v>
      </c>
      <c r="H27" s="4">
        <f t="shared" si="22"/>
        <v>256533.14499999999</v>
      </c>
    </row>
    <row r="28" spans="1:8">
      <c r="A28" s="8" t="s">
        <v>3</v>
      </c>
      <c r="B28" s="6"/>
      <c r="C28" s="6">
        <f t="shared" ref="C28:H28" si="23">C27/B27</f>
        <v>1.0438239488468752</v>
      </c>
      <c r="D28" s="6">
        <f t="shared" si="23"/>
        <v>1.0168305688413966</v>
      </c>
      <c r="E28" s="6">
        <f t="shared" ref="E28" si="24">E27/D27</f>
        <v>1.1370033673652249</v>
      </c>
      <c r="F28" s="6">
        <f t="shared" ref="F28" si="25">F27/E27</f>
        <v>0.64505135719468309</v>
      </c>
      <c r="G28" s="6">
        <f t="shared" si="23"/>
        <v>0.87074102485943128</v>
      </c>
      <c r="H28" s="6">
        <f t="shared" si="23"/>
        <v>1</v>
      </c>
    </row>
    <row r="29" spans="1:8">
      <c r="A29" s="7" t="s">
        <v>10</v>
      </c>
      <c r="B29" s="30">
        <v>8152.9610000000002</v>
      </c>
      <c r="C29" s="30">
        <v>9750.9609999999993</v>
      </c>
      <c r="D29" s="30">
        <v>10178.362999999999</v>
      </c>
      <c r="E29" s="30">
        <v>9597.1010000000006</v>
      </c>
      <c r="F29" s="30">
        <v>11924.048000000001</v>
      </c>
      <c r="G29" s="30">
        <v>9844.0480000000007</v>
      </c>
      <c r="H29" s="30">
        <v>9844.0480000000007</v>
      </c>
    </row>
    <row r="30" spans="1:8">
      <c r="A30" s="8" t="s">
        <v>3</v>
      </c>
      <c r="B30" s="9"/>
      <c r="C30" s="9">
        <f t="shared" ref="C30:H30" si="26">C29/B29</f>
        <v>1.1960024094313708</v>
      </c>
      <c r="D30" s="9">
        <f t="shared" si="26"/>
        <v>1.0438317823238141</v>
      </c>
      <c r="E30" s="9">
        <f t="shared" ref="E30" si="27">E29/D29</f>
        <v>0.94289238849115531</v>
      </c>
      <c r="F30" s="9">
        <f t="shared" ref="F30" si="28">F29/E29</f>
        <v>1.2424635314351697</v>
      </c>
      <c r="G30" s="9">
        <f t="shared" si="26"/>
        <v>0.82556259417942635</v>
      </c>
      <c r="H30" s="9">
        <f t="shared" si="26"/>
        <v>1</v>
      </c>
    </row>
    <row r="31" spans="1:8">
      <c r="A31" s="7" t="s">
        <v>11</v>
      </c>
      <c r="B31" s="30">
        <v>121833.50437</v>
      </c>
      <c r="C31" s="30">
        <v>123438.97930000001</v>
      </c>
      <c r="D31" s="30">
        <v>131992.02992</v>
      </c>
      <c r="E31" s="30">
        <v>144703.1</v>
      </c>
      <c r="F31" s="30">
        <v>135976.5</v>
      </c>
      <c r="G31" s="30">
        <v>119176.5</v>
      </c>
      <c r="H31" s="30">
        <v>119176.5</v>
      </c>
    </row>
    <row r="32" spans="1:8">
      <c r="A32" s="8" t="s">
        <v>3</v>
      </c>
      <c r="B32" s="9"/>
      <c r="C32" s="9">
        <f t="shared" ref="C32:H32" si="29">C31/B31</f>
        <v>1.0131776143048821</v>
      </c>
      <c r="D32" s="9">
        <f t="shared" si="29"/>
        <v>1.0692897062864808</v>
      </c>
      <c r="E32" s="9">
        <f t="shared" ref="E32" si="30">E31/D31</f>
        <v>1.0963018000988707</v>
      </c>
      <c r="F32" s="9">
        <f t="shared" ref="F32" si="31">F31/E31</f>
        <v>0.93969306808216269</v>
      </c>
      <c r="G32" s="9">
        <f t="shared" si="29"/>
        <v>0.87644923939063002</v>
      </c>
      <c r="H32" s="9">
        <f t="shared" si="29"/>
        <v>1</v>
      </c>
    </row>
    <row r="33" spans="1:8">
      <c r="A33" s="7" t="s">
        <v>39</v>
      </c>
      <c r="B33" s="30">
        <v>246551.61515</v>
      </c>
      <c r="C33" s="30">
        <v>258948.17220999999</v>
      </c>
      <c r="D33" s="30">
        <v>246827.51543999999</v>
      </c>
      <c r="E33" s="30">
        <v>298068.46640999999</v>
      </c>
      <c r="F33" s="30">
        <v>142492.359</v>
      </c>
      <c r="G33" s="30">
        <v>123290.75900000001</v>
      </c>
      <c r="H33" s="30">
        <v>123290.75900000001</v>
      </c>
    </row>
    <row r="34" spans="1:8" ht="15.75" thickBot="1">
      <c r="A34" s="8" t="s">
        <v>3</v>
      </c>
      <c r="B34" s="9"/>
      <c r="C34" s="9">
        <f t="shared" ref="C34:H34" si="32">C33/B33</f>
        <v>1.0502797641477952</v>
      </c>
      <c r="D34" s="9">
        <f t="shared" si="32"/>
        <v>0.95319273093702139</v>
      </c>
      <c r="E34" s="9">
        <f t="shared" ref="E34:E37" si="33">E33/D33</f>
        <v>1.2075982123737574</v>
      </c>
      <c r="F34" s="9">
        <f t="shared" ref="F34" si="34">F33/E33</f>
        <v>0.47805244451453816</v>
      </c>
      <c r="G34" s="9">
        <f t="shared" si="32"/>
        <v>0.86524470410374787</v>
      </c>
      <c r="H34" s="9">
        <f t="shared" si="32"/>
        <v>1</v>
      </c>
    </row>
    <row r="35" spans="1:8" ht="18.75" customHeight="1" thickBot="1">
      <c r="A35" s="32" t="s">
        <v>1</v>
      </c>
      <c r="B35" s="32" t="s">
        <v>54</v>
      </c>
      <c r="C35" s="32" t="s">
        <v>52</v>
      </c>
      <c r="D35" s="32" t="s">
        <v>58</v>
      </c>
      <c r="E35" s="32" t="s">
        <v>59</v>
      </c>
      <c r="F35" s="32" t="s">
        <v>47</v>
      </c>
      <c r="G35" s="32" t="s">
        <v>53</v>
      </c>
      <c r="H35" s="32" t="s">
        <v>60</v>
      </c>
    </row>
    <row r="36" spans="1:8">
      <c r="A36" s="7" t="s">
        <v>42</v>
      </c>
      <c r="B36" s="30">
        <v>0</v>
      </c>
      <c r="C36" s="30">
        <v>0</v>
      </c>
      <c r="D36" s="30">
        <v>9900</v>
      </c>
      <c r="E36" s="30">
        <v>0</v>
      </c>
      <c r="F36" s="30">
        <v>0</v>
      </c>
      <c r="G36" s="30">
        <v>0</v>
      </c>
      <c r="H36" s="30">
        <v>0</v>
      </c>
    </row>
    <row r="37" spans="1:8" ht="11.25" customHeight="1">
      <c r="A37" s="8" t="s">
        <v>3</v>
      </c>
      <c r="B37" s="9"/>
      <c r="C37" s="9"/>
      <c r="D37" s="9"/>
      <c r="E37" s="9">
        <f t="shared" si="33"/>
        <v>0</v>
      </c>
      <c r="F37" s="9"/>
      <c r="G37" s="9"/>
      <c r="H37" s="9"/>
    </row>
    <row r="38" spans="1:8">
      <c r="A38" s="7" t="s">
        <v>40</v>
      </c>
      <c r="B38" s="30">
        <v>1924.1842099999999</v>
      </c>
      <c r="C38" s="30">
        <v>2909.8631500000001</v>
      </c>
      <c r="D38" s="30">
        <v>2798.9494500000001</v>
      </c>
      <c r="E38" s="30">
        <v>4362.0125799999996</v>
      </c>
      <c r="F38" s="30">
        <v>4221.8379999999997</v>
      </c>
      <c r="G38" s="30">
        <v>4221.8379999999997</v>
      </c>
      <c r="H38" s="30">
        <v>4221.8379999999997</v>
      </c>
    </row>
    <row r="39" spans="1:8">
      <c r="A39" s="8" t="s">
        <v>3</v>
      </c>
      <c r="B39" s="9"/>
      <c r="C39" s="9">
        <f t="shared" ref="C39:H39" si="35">C38/B38</f>
        <v>1.5122580961206413</v>
      </c>
      <c r="D39" s="9">
        <f t="shared" si="35"/>
        <v>0.96188353393870085</v>
      </c>
      <c r="E39" s="9">
        <f t="shared" ref="E39" si="36">E38/D38</f>
        <v>1.5584463592223858</v>
      </c>
      <c r="F39" s="9">
        <f t="shared" ref="F39" si="37">F38/E38</f>
        <v>0.96786470065613617</v>
      </c>
      <c r="G39" s="9">
        <f t="shared" si="35"/>
        <v>1</v>
      </c>
      <c r="H39" s="9">
        <f t="shared" si="35"/>
        <v>1</v>
      </c>
    </row>
    <row r="40" spans="1:8" ht="12" customHeight="1">
      <c r="A40" s="8"/>
      <c r="B40" s="9"/>
      <c r="C40" s="9"/>
      <c r="D40" s="9"/>
      <c r="E40" s="9"/>
      <c r="F40" s="9"/>
      <c r="G40" s="9"/>
      <c r="H40" s="9"/>
    </row>
    <row r="41" spans="1:8">
      <c r="A41" s="25" t="s">
        <v>12</v>
      </c>
      <c r="B41" s="4">
        <f t="shared" ref="B41" si="38">B43+B45+B47</f>
        <v>875763.41061000002</v>
      </c>
      <c r="C41" s="4">
        <f t="shared" ref="C41:G41" si="39">C43+C45+C47</f>
        <v>372343.59998</v>
      </c>
      <c r="D41" s="4">
        <f t="shared" si="39"/>
        <v>260339.50209999998</v>
      </c>
      <c r="E41" s="4">
        <f t="shared" si="39"/>
        <v>329713.10277999996</v>
      </c>
      <c r="F41" s="4">
        <f t="shared" si="39"/>
        <v>196418.41099999999</v>
      </c>
      <c r="G41" s="4">
        <f t="shared" si="39"/>
        <v>201298.41099999999</v>
      </c>
      <c r="H41" s="4">
        <f t="shared" ref="H41" si="40">H43+H45+H47</f>
        <v>201298.41099999999</v>
      </c>
    </row>
    <row r="42" spans="1:8">
      <c r="A42" s="8" t="s">
        <v>3</v>
      </c>
      <c r="B42" s="6"/>
      <c r="C42" s="6">
        <f t="shared" ref="C42:H42" si="41">C41/B41</f>
        <v>0.4251645997868872</v>
      </c>
      <c r="D42" s="6">
        <f t="shared" si="41"/>
        <v>0.69919155885580908</v>
      </c>
      <c r="E42" s="6">
        <f t="shared" ref="E42" si="42">E41/D41</f>
        <v>1.2664735859153353</v>
      </c>
      <c r="F42" s="6">
        <f t="shared" ref="F42" si="43">F41/E41</f>
        <v>0.59572522093870062</v>
      </c>
      <c r="G42" s="6">
        <f t="shared" si="41"/>
        <v>1.0248449214875279</v>
      </c>
      <c r="H42" s="6">
        <f t="shared" si="41"/>
        <v>1</v>
      </c>
    </row>
    <row r="43" spans="1:8">
      <c r="A43" s="7" t="s">
        <v>13</v>
      </c>
      <c r="B43" s="30">
        <v>0</v>
      </c>
      <c r="C43" s="30">
        <v>82782.37599</v>
      </c>
      <c r="D43" s="30">
        <v>0</v>
      </c>
      <c r="E43" s="30">
        <v>2000</v>
      </c>
      <c r="F43" s="30">
        <v>3100</v>
      </c>
      <c r="G43" s="30">
        <v>0</v>
      </c>
      <c r="H43" s="30">
        <v>0</v>
      </c>
    </row>
    <row r="44" spans="1:8">
      <c r="A44" s="8" t="s">
        <v>3</v>
      </c>
      <c r="B44" s="9"/>
      <c r="C44" s="9"/>
      <c r="D44" s="9">
        <f t="shared" ref="D44" si="44">D43/C43</f>
        <v>0</v>
      </c>
      <c r="E44" s="9"/>
      <c r="F44" s="9">
        <f t="shared" ref="F44:G44" si="45">F43/E43</f>
        <v>1.55</v>
      </c>
      <c r="G44" s="9">
        <f t="shared" si="45"/>
        <v>0</v>
      </c>
      <c r="H44" s="9"/>
    </row>
    <row r="45" spans="1:8">
      <c r="A45" s="7" t="s">
        <v>14</v>
      </c>
      <c r="B45" s="30">
        <v>722136.96883000003</v>
      </c>
      <c r="C45" s="30">
        <v>163013.33040000001</v>
      </c>
      <c r="D45" s="30">
        <v>85909.870809999993</v>
      </c>
      <c r="E45" s="30">
        <v>142564.49109</v>
      </c>
      <c r="F45" s="30">
        <v>98653.53</v>
      </c>
      <c r="G45" s="30">
        <v>106653.53</v>
      </c>
      <c r="H45" s="30">
        <v>106653.53</v>
      </c>
    </row>
    <row r="46" spans="1:8">
      <c r="A46" s="8" t="s">
        <v>3</v>
      </c>
      <c r="B46" s="9"/>
      <c r="C46" s="9">
        <f t="shared" ref="C46:H46" si="46">C45/B45</f>
        <v>0.22573741192631749</v>
      </c>
      <c r="D46" s="9">
        <f t="shared" si="46"/>
        <v>0.52701132232066827</v>
      </c>
      <c r="E46" s="9">
        <f t="shared" ref="E46" si="47">E45/D45</f>
        <v>1.6594657836850728</v>
      </c>
      <c r="F46" s="9">
        <f t="shared" ref="F46" si="48">F45/E45</f>
        <v>0.69199229938484963</v>
      </c>
      <c r="G46" s="9">
        <f t="shared" si="46"/>
        <v>1.0810918778071095</v>
      </c>
      <c r="H46" s="9">
        <f t="shared" si="46"/>
        <v>1</v>
      </c>
    </row>
    <row r="47" spans="1:8">
      <c r="A47" s="7" t="s">
        <v>15</v>
      </c>
      <c r="B47" s="30">
        <v>153626.44177999999</v>
      </c>
      <c r="C47" s="30">
        <v>126547.89359000001</v>
      </c>
      <c r="D47" s="30">
        <v>174429.63128999999</v>
      </c>
      <c r="E47" s="30">
        <v>185148.61168999999</v>
      </c>
      <c r="F47" s="30">
        <v>94664.880999999994</v>
      </c>
      <c r="G47" s="30">
        <v>94644.880999999994</v>
      </c>
      <c r="H47" s="30">
        <v>94644.880999999994</v>
      </c>
    </row>
    <row r="48" spans="1:8">
      <c r="A48" s="8" t="s">
        <v>3</v>
      </c>
      <c r="B48" s="9"/>
      <c r="C48" s="9">
        <f t="shared" ref="C48:H48" si="49">C47/B47</f>
        <v>0.82373771157977027</v>
      </c>
      <c r="D48" s="9">
        <f t="shared" si="49"/>
        <v>1.3783685080933159</v>
      </c>
      <c r="E48" s="9">
        <f t="shared" ref="E48" si="50">E47/D47</f>
        <v>1.0614516026934611</v>
      </c>
      <c r="F48" s="9">
        <f t="shared" ref="F48" si="51">F47/E47</f>
        <v>0.51129133584053177</v>
      </c>
      <c r="G48" s="9">
        <f t="shared" si="49"/>
        <v>0.99978872840921862</v>
      </c>
      <c r="H48" s="9">
        <f t="shared" si="49"/>
        <v>1</v>
      </c>
    </row>
    <row r="49" spans="1:8" ht="11.25" customHeight="1">
      <c r="A49" s="8"/>
      <c r="B49" s="9"/>
      <c r="C49" s="9"/>
      <c r="D49" s="9"/>
      <c r="E49" s="9"/>
      <c r="F49" s="9"/>
      <c r="G49" s="9"/>
      <c r="H49" s="9"/>
    </row>
    <row r="50" spans="1:8">
      <c r="A50" s="25" t="s">
        <v>16</v>
      </c>
      <c r="B50" s="4">
        <f t="shared" ref="B50:G50" si="52">B52+B54+B56+B58+B60+B62</f>
        <v>1836978.07553</v>
      </c>
      <c r="C50" s="4">
        <f t="shared" si="52"/>
        <v>1844596.5184099998</v>
      </c>
      <c r="D50" s="4">
        <f t="shared" si="52"/>
        <v>1977855.21297</v>
      </c>
      <c r="E50" s="4">
        <f t="shared" si="52"/>
        <v>1944502.0707100001</v>
      </c>
      <c r="F50" s="4">
        <f t="shared" si="52"/>
        <v>1899281.5559999999</v>
      </c>
      <c r="G50" s="4">
        <f t="shared" si="52"/>
        <v>1843813.8689999999</v>
      </c>
      <c r="H50" s="4">
        <f t="shared" ref="H50" si="53">H52+H54+H56+H58+H60+H62</f>
        <v>1844198.8689999999</v>
      </c>
    </row>
    <row r="51" spans="1:8">
      <c r="A51" s="8" t="s">
        <v>3</v>
      </c>
      <c r="B51" s="6"/>
      <c r="C51" s="6">
        <f t="shared" ref="C51:H51" si="54">C50/B50</f>
        <v>1.0041472693558424</v>
      </c>
      <c r="D51" s="6">
        <f t="shared" si="54"/>
        <v>1.0722427334270728</v>
      </c>
      <c r="E51" s="6">
        <f t="shared" ref="E51" si="55">E50/D50</f>
        <v>0.98313671190829188</v>
      </c>
      <c r="F51" s="6">
        <f t="shared" ref="F51" si="56">F50/E50</f>
        <v>0.97674442450272692</v>
      </c>
      <c r="G51" s="6">
        <f t="shared" si="54"/>
        <v>0.97079543745119168</v>
      </c>
      <c r="H51" s="6">
        <f t="shared" si="54"/>
        <v>1.000208806326101</v>
      </c>
    </row>
    <row r="52" spans="1:8">
      <c r="A52" s="7" t="s">
        <v>43</v>
      </c>
      <c r="B52" s="30">
        <v>828347.16139000002</v>
      </c>
      <c r="C52" s="30">
        <v>826877.92267999996</v>
      </c>
      <c r="D52" s="30">
        <v>874840.79014000006</v>
      </c>
      <c r="E52" s="30">
        <v>908441.14103000006</v>
      </c>
      <c r="F52" s="30">
        <v>857187.228</v>
      </c>
      <c r="G52" s="30">
        <v>857187.228</v>
      </c>
      <c r="H52" s="30">
        <v>857187.228</v>
      </c>
    </row>
    <row r="53" spans="1:8">
      <c r="A53" s="8" t="s">
        <v>3</v>
      </c>
      <c r="B53" s="9"/>
      <c r="C53" s="9">
        <f t="shared" ref="C53:H53" si="57">C52/B52</f>
        <v>0.99822630078488517</v>
      </c>
      <c r="D53" s="9">
        <f t="shared" si="57"/>
        <v>1.0580047745192511</v>
      </c>
      <c r="E53" s="9">
        <f t="shared" ref="E53" si="58">E52/D52</f>
        <v>1.038407389400102</v>
      </c>
      <c r="F53" s="9">
        <f t="shared" ref="F53" si="59">F52/E52</f>
        <v>0.94358037002607809</v>
      </c>
      <c r="G53" s="9">
        <f t="shared" si="57"/>
        <v>1</v>
      </c>
      <c r="H53" s="9">
        <f t="shared" si="57"/>
        <v>1</v>
      </c>
    </row>
    <row r="54" spans="1:8">
      <c r="A54" s="7" t="s">
        <v>44</v>
      </c>
      <c r="B54" s="30">
        <v>909224.60779000004</v>
      </c>
      <c r="C54" s="30">
        <v>599335.30386999995</v>
      </c>
      <c r="D54" s="30">
        <v>639270.84909999999</v>
      </c>
      <c r="E54" s="30">
        <v>598876.31489000004</v>
      </c>
      <c r="F54" s="30">
        <v>665406.79700000002</v>
      </c>
      <c r="G54" s="30">
        <v>652791.79700000002</v>
      </c>
      <c r="H54" s="30">
        <v>653176.79700000002</v>
      </c>
    </row>
    <row r="55" spans="1:8">
      <c r="A55" s="8" t="s">
        <v>3</v>
      </c>
      <c r="B55" s="9"/>
      <c r="C55" s="9">
        <f t="shared" ref="C55:H57" si="60">C54/B54</f>
        <v>0.65917189079029637</v>
      </c>
      <c r="D55" s="9">
        <f t="shared" si="60"/>
        <v>1.0666330599451261</v>
      </c>
      <c r="E55" s="9">
        <f t="shared" ref="E55:E57" si="61">E54/D54</f>
        <v>0.93681154980417214</v>
      </c>
      <c r="F55" s="9">
        <f t="shared" ref="F55:F57" si="62">F54/E54</f>
        <v>1.1110921912519116</v>
      </c>
      <c r="G55" s="9">
        <f t="shared" si="60"/>
        <v>0.98104167246731622</v>
      </c>
      <c r="H55" s="9">
        <f t="shared" si="60"/>
        <v>1.0005897745678933</v>
      </c>
    </row>
    <row r="56" spans="1:8">
      <c r="A56" s="7" t="s">
        <v>46</v>
      </c>
      <c r="B56" s="30">
        <v>0</v>
      </c>
      <c r="C56" s="30">
        <v>313300.72055000003</v>
      </c>
      <c r="D56" s="30">
        <v>330855.91713999998</v>
      </c>
      <c r="E56" s="30">
        <v>289745.51299999998</v>
      </c>
      <c r="F56" s="30">
        <v>212631.87899999999</v>
      </c>
      <c r="G56" s="30">
        <v>212631.87899999999</v>
      </c>
      <c r="H56" s="30">
        <v>212631.87899999999</v>
      </c>
    </row>
    <row r="57" spans="1:8">
      <c r="A57" s="8" t="s">
        <v>3</v>
      </c>
      <c r="B57" s="9"/>
      <c r="C57" s="9"/>
      <c r="D57" s="9">
        <f t="shared" si="60"/>
        <v>1.0560330552677368</v>
      </c>
      <c r="E57" s="9">
        <f t="shared" si="61"/>
        <v>0.87574529573063564</v>
      </c>
      <c r="F57" s="9">
        <f t="shared" si="62"/>
        <v>0.73385736606730478</v>
      </c>
      <c r="G57" s="9">
        <f t="shared" si="60"/>
        <v>1</v>
      </c>
      <c r="H57" s="9">
        <f t="shared" si="60"/>
        <v>1</v>
      </c>
    </row>
    <row r="58" spans="1:8">
      <c r="A58" s="7" t="s">
        <v>55</v>
      </c>
      <c r="B58" s="30">
        <v>0</v>
      </c>
      <c r="C58" s="30">
        <v>0</v>
      </c>
      <c r="D58" s="30">
        <v>0</v>
      </c>
      <c r="E58" s="30">
        <v>878.26700000000005</v>
      </c>
      <c r="F58" s="30">
        <v>468.5</v>
      </c>
      <c r="G58" s="30">
        <v>468.5</v>
      </c>
      <c r="H58" s="30">
        <v>468.5</v>
      </c>
    </row>
    <row r="59" spans="1:8">
      <c r="A59" s="8" t="s">
        <v>3</v>
      </c>
      <c r="B59" s="9"/>
      <c r="C59" s="9"/>
      <c r="D59" s="9"/>
      <c r="E59" s="9"/>
      <c r="F59" s="9">
        <f t="shared" ref="F59" si="63">F58/E58</f>
        <v>0.53343687056441835</v>
      </c>
      <c r="G59" s="9">
        <f t="shared" ref="G59:H59" si="64">G58/F58</f>
        <v>1</v>
      </c>
      <c r="H59" s="9">
        <f t="shared" si="64"/>
        <v>1</v>
      </c>
    </row>
    <row r="60" spans="1:8">
      <c r="A60" s="7" t="s">
        <v>45</v>
      </c>
      <c r="B60" s="30">
        <v>37351.371249999997</v>
      </c>
      <c r="C60" s="30">
        <v>40806.314109999999</v>
      </c>
      <c r="D60" s="30">
        <v>66084.532449999999</v>
      </c>
      <c r="E60" s="30">
        <v>77708.416379999995</v>
      </c>
      <c r="F60" s="30">
        <v>56909.936999999998</v>
      </c>
      <c r="G60" s="30">
        <v>41132.25</v>
      </c>
      <c r="H60" s="30">
        <v>41132.25</v>
      </c>
    </row>
    <row r="61" spans="1:8">
      <c r="A61" s="8" t="s">
        <v>3</v>
      </c>
      <c r="B61" s="9"/>
      <c r="C61" s="9">
        <f t="shared" ref="C61:H61" si="65">C60/B60</f>
        <v>1.0924984209247741</v>
      </c>
      <c r="D61" s="9">
        <f t="shared" si="65"/>
        <v>1.6194683075726586</v>
      </c>
      <c r="E61" s="9">
        <f t="shared" ref="E61" si="66">E60/D60</f>
        <v>1.175894169165753</v>
      </c>
      <c r="F61" s="9">
        <f t="shared" ref="F61" si="67">F60/E60</f>
        <v>0.73235229401286639</v>
      </c>
      <c r="G61" s="9">
        <f t="shared" si="65"/>
        <v>0.72276042055713396</v>
      </c>
      <c r="H61" s="9">
        <f t="shared" si="65"/>
        <v>1</v>
      </c>
    </row>
    <row r="62" spans="1:8">
      <c r="A62" s="7" t="s">
        <v>17</v>
      </c>
      <c r="B62" s="30">
        <v>62054.935100000002</v>
      </c>
      <c r="C62" s="30">
        <v>64276.2572</v>
      </c>
      <c r="D62" s="30">
        <v>66803.12414</v>
      </c>
      <c r="E62" s="30">
        <v>68852.418409999998</v>
      </c>
      <c r="F62" s="30">
        <v>106677.215</v>
      </c>
      <c r="G62" s="30">
        <v>79602.214999999997</v>
      </c>
      <c r="H62" s="30">
        <v>79602.214999999997</v>
      </c>
    </row>
    <row r="63" spans="1:8">
      <c r="A63" s="8" t="s">
        <v>3</v>
      </c>
      <c r="B63" s="9"/>
      <c r="C63" s="9">
        <f t="shared" ref="C63:H63" si="68">C62/B62</f>
        <v>1.0357960587086328</v>
      </c>
      <c r="D63" s="9">
        <f t="shared" si="68"/>
        <v>1.0393126023523349</v>
      </c>
      <c r="E63" s="9">
        <f t="shared" ref="E63" si="69">E62/D62</f>
        <v>1.0306766232325493</v>
      </c>
      <c r="F63" s="9">
        <f t="shared" ref="F63" si="70">F62/E62</f>
        <v>1.5493604649405661</v>
      </c>
      <c r="G63" s="9">
        <f t="shared" si="68"/>
        <v>0.7461969737398938</v>
      </c>
      <c r="H63" s="9">
        <f t="shared" si="68"/>
        <v>1</v>
      </c>
    </row>
    <row r="64" spans="1:8" ht="12" customHeight="1">
      <c r="A64" s="8"/>
      <c r="B64" s="9"/>
      <c r="C64" s="9"/>
      <c r="D64" s="9"/>
      <c r="E64" s="9"/>
      <c r="F64" s="9"/>
      <c r="G64" s="9"/>
      <c r="H64" s="9"/>
    </row>
    <row r="65" spans="1:8">
      <c r="A65" s="25" t="s">
        <v>56</v>
      </c>
      <c r="B65" s="4">
        <f t="shared" ref="B65:G65" si="71">B67+B70</f>
        <v>251878.76795000001</v>
      </c>
      <c r="C65" s="4">
        <f t="shared" si="71"/>
        <v>311980.53629999998</v>
      </c>
      <c r="D65" s="4">
        <f t="shared" si="71"/>
        <v>327307.17955</v>
      </c>
      <c r="E65" s="4">
        <f t="shared" si="71"/>
        <v>427288.67686000001</v>
      </c>
      <c r="F65" s="4">
        <f t="shared" si="71"/>
        <v>353750.09299999999</v>
      </c>
      <c r="G65" s="4">
        <f t="shared" si="71"/>
        <v>330094.36200000002</v>
      </c>
      <c r="H65" s="4">
        <f t="shared" ref="H65" si="72">H67+H70</f>
        <v>320485.462</v>
      </c>
    </row>
    <row r="66" spans="1:8">
      <c r="A66" s="8" t="s">
        <v>3</v>
      </c>
      <c r="B66" s="6"/>
      <c r="C66" s="6">
        <f t="shared" ref="C66:H66" si="73">C65/B65</f>
        <v>1.2386138730118399</v>
      </c>
      <c r="D66" s="6">
        <f t="shared" si="73"/>
        <v>1.0491269212873651</v>
      </c>
      <c r="E66" s="6">
        <f t="shared" ref="E66" si="74">E65/D65</f>
        <v>1.3054668628028878</v>
      </c>
      <c r="F66" s="6">
        <f t="shared" ref="F66" si="75">F65/E65</f>
        <v>0.82789484523575441</v>
      </c>
      <c r="G66" s="6">
        <f t="shared" si="73"/>
        <v>0.93312869319867575</v>
      </c>
      <c r="H66" s="6">
        <f t="shared" si="73"/>
        <v>0.97089044495706955</v>
      </c>
    </row>
    <row r="67" spans="1:8">
      <c r="A67" s="7" t="s">
        <v>18</v>
      </c>
      <c r="B67" s="30">
        <v>251708.76795000001</v>
      </c>
      <c r="C67" s="30">
        <v>311810.53629999998</v>
      </c>
      <c r="D67" s="30">
        <v>327137.17955</v>
      </c>
      <c r="E67" s="30">
        <v>427288.67686000001</v>
      </c>
      <c r="F67" s="30">
        <v>298775.52299999999</v>
      </c>
      <c r="G67" s="30">
        <v>275119.79200000002</v>
      </c>
      <c r="H67" s="30">
        <v>265510.89199999999</v>
      </c>
    </row>
    <row r="68" spans="1:8" ht="15.75" thickBot="1">
      <c r="A68" s="11" t="s">
        <v>3</v>
      </c>
      <c r="B68" s="9"/>
      <c r="C68" s="9">
        <f t="shared" ref="C68:H68" si="76">C67/B67</f>
        <v>1.2387750289331945</v>
      </c>
      <c r="D68" s="9">
        <f t="shared" si="76"/>
        <v>1.0491537054259574</v>
      </c>
      <c r="E68" s="9">
        <f t="shared" ref="E68" si="77">E67/D67</f>
        <v>1.3061452612869175</v>
      </c>
      <c r="F68" s="9">
        <f t="shared" ref="F68" si="78">F67/E67</f>
        <v>0.69923576069368432</v>
      </c>
      <c r="G68" s="9">
        <f t="shared" si="76"/>
        <v>0.9208244010002119</v>
      </c>
      <c r="H68" s="9">
        <f t="shared" si="76"/>
        <v>0.96507375957888186</v>
      </c>
    </row>
    <row r="69" spans="1:8" ht="21" customHeight="1" thickBot="1">
      <c r="A69" s="32" t="s">
        <v>1</v>
      </c>
      <c r="B69" s="32" t="s">
        <v>54</v>
      </c>
      <c r="C69" s="32" t="s">
        <v>52</v>
      </c>
      <c r="D69" s="32" t="s">
        <v>58</v>
      </c>
      <c r="E69" s="32" t="s">
        <v>59</v>
      </c>
      <c r="F69" s="32" t="s">
        <v>47</v>
      </c>
      <c r="G69" s="32" t="s">
        <v>53</v>
      </c>
      <c r="H69" s="32" t="s">
        <v>60</v>
      </c>
    </row>
    <row r="70" spans="1:8">
      <c r="A70" s="7" t="s">
        <v>35</v>
      </c>
      <c r="B70" s="30">
        <v>170</v>
      </c>
      <c r="C70" s="30">
        <v>170</v>
      </c>
      <c r="D70" s="30">
        <v>170</v>
      </c>
      <c r="E70" s="30">
        <v>0</v>
      </c>
      <c r="F70" s="30">
        <v>54974.57</v>
      </c>
      <c r="G70" s="30">
        <v>54974.57</v>
      </c>
      <c r="H70" s="30">
        <v>54974.57</v>
      </c>
    </row>
    <row r="71" spans="1:8">
      <c r="A71" s="11" t="s">
        <v>3</v>
      </c>
      <c r="B71" s="9"/>
      <c r="C71" s="9">
        <f>C70/B70</f>
        <v>1</v>
      </c>
      <c r="D71" s="9">
        <f>D70/C70</f>
        <v>1</v>
      </c>
      <c r="E71" s="9">
        <f>E70/D70</f>
        <v>0</v>
      </c>
      <c r="F71" s="9"/>
      <c r="G71" s="9">
        <f t="shared" ref="G71" si="79">G70/F70</f>
        <v>1</v>
      </c>
      <c r="H71" s="9">
        <f t="shared" ref="H71" si="80">H70/G70</f>
        <v>1</v>
      </c>
    </row>
    <row r="72" spans="1:8" ht="12" customHeight="1">
      <c r="A72" s="11"/>
      <c r="B72" s="10"/>
      <c r="C72" s="10"/>
      <c r="D72" s="10"/>
      <c r="E72" s="10"/>
      <c r="F72" s="10"/>
      <c r="G72" s="10"/>
      <c r="H72" s="10"/>
    </row>
    <row r="73" spans="1:8" ht="15.75">
      <c r="A73" s="25" t="s">
        <v>20</v>
      </c>
      <c r="B73" s="12">
        <f t="shared" ref="B73" si="81">B75+B77+B79+B81+B83</f>
        <v>135783.02661999999</v>
      </c>
      <c r="C73" s="12">
        <f t="shared" ref="C73:G73" si="82">C75+C77+C79+C81+C83</f>
        <v>164877.17213000002</v>
      </c>
      <c r="D73" s="12">
        <f t="shared" si="82"/>
        <v>173668.45084</v>
      </c>
      <c r="E73" s="12">
        <f t="shared" si="82"/>
        <v>163214.76951000001</v>
      </c>
      <c r="F73" s="12">
        <f t="shared" si="82"/>
        <v>63384.999999999993</v>
      </c>
      <c r="G73" s="12">
        <f t="shared" si="82"/>
        <v>55708.9</v>
      </c>
      <c r="H73" s="12">
        <f t="shared" ref="H73" si="83">H75+H77+H79+H81+H83</f>
        <v>50944.799999999996</v>
      </c>
    </row>
    <row r="74" spans="1:8">
      <c r="A74" s="8" t="s">
        <v>3</v>
      </c>
      <c r="B74" s="6"/>
      <c r="C74" s="6">
        <f t="shared" ref="C74:H74" si="84">C73/B73</f>
        <v>1.2142693842833714</v>
      </c>
      <c r="D74" s="6">
        <f t="shared" si="84"/>
        <v>1.0533201691685272</v>
      </c>
      <c r="E74" s="6">
        <f t="shared" ref="E74" si="85">E73/D73</f>
        <v>0.93980667599994361</v>
      </c>
      <c r="F74" s="6">
        <f t="shared" ref="F74" si="86">F73/E73</f>
        <v>0.38835333462953825</v>
      </c>
      <c r="G74" s="6">
        <f t="shared" si="84"/>
        <v>0.87889721542951815</v>
      </c>
      <c r="H74" s="6">
        <f t="shared" si="84"/>
        <v>0.91448224610430284</v>
      </c>
    </row>
    <row r="75" spans="1:8">
      <c r="A75" s="7" t="s">
        <v>21</v>
      </c>
      <c r="B75" s="30">
        <v>3440.9078800000002</v>
      </c>
      <c r="C75" s="30">
        <v>3428.1446299999998</v>
      </c>
      <c r="D75" s="30">
        <v>5390</v>
      </c>
      <c r="E75" s="30">
        <v>7000</v>
      </c>
      <c r="F75" s="30">
        <v>8640</v>
      </c>
      <c r="G75" s="30">
        <v>8640</v>
      </c>
      <c r="H75" s="30">
        <v>8640</v>
      </c>
    </row>
    <row r="76" spans="1:8">
      <c r="A76" s="11" t="s">
        <v>3</v>
      </c>
      <c r="B76" s="9"/>
      <c r="C76" s="9">
        <f t="shared" ref="C76:H76" si="87">C75/B75</f>
        <v>0.99629073185185058</v>
      </c>
      <c r="D76" s="9">
        <f t="shared" si="87"/>
        <v>1.5722790552159407</v>
      </c>
      <c r="E76" s="9">
        <f t="shared" ref="E76" si="88">E75/D75</f>
        <v>1.2987012987012987</v>
      </c>
      <c r="F76" s="9">
        <f t="shared" ref="F76" si="89">F75/E75</f>
        <v>1.2342857142857142</v>
      </c>
      <c r="G76" s="9">
        <f t="shared" si="87"/>
        <v>1</v>
      </c>
      <c r="H76" s="9">
        <f t="shared" si="87"/>
        <v>1</v>
      </c>
    </row>
    <row r="77" spans="1:8">
      <c r="A77" s="7" t="s">
        <v>22</v>
      </c>
      <c r="B77" s="30">
        <v>38688.7932</v>
      </c>
      <c r="C77" s="30">
        <v>44440.13</v>
      </c>
      <c r="D77" s="30">
        <v>53477.680699999997</v>
      </c>
      <c r="E77" s="30">
        <v>52048.6</v>
      </c>
      <c r="F77" s="30">
        <v>0</v>
      </c>
      <c r="G77" s="30">
        <v>0</v>
      </c>
      <c r="H77" s="30">
        <v>0</v>
      </c>
    </row>
    <row r="78" spans="1:8">
      <c r="A78" s="11" t="s">
        <v>3</v>
      </c>
      <c r="B78" s="9"/>
      <c r="C78" s="9">
        <f t="shared" ref="C78:D78" si="90">C77/B77</f>
        <v>1.1486564021335253</v>
      </c>
      <c r="D78" s="9">
        <f t="shared" si="90"/>
        <v>1.2033646323716876</v>
      </c>
      <c r="E78" s="9">
        <f t="shared" ref="E78" si="91">E77/D77</f>
        <v>0.97327706285512117</v>
      </c>
      <c r="F78" s="9">
        <f t="shared" ref="F78" si="92">F77/E77</f>
        <v>0</v>
      </c>
      <c r="G78" s="9"/>
      <c r="H78" s="9"/>
    </row>
    <row r="79" spans="1:8">
      <c r="A79" s="7" t="s">
        <v>23</v>
      </c>
      <c r="B79" s="30">
        <v>27999.933809999999</v>
      </c>
      <c r="C79" s="30">
        <v>29989.41301</v>
      </c>
      <c r="D79" s="30">
        <v>38398.466670000002</v>
      </c>
      <c r="E79" s="30">
        <v>22557.7</v>
      </c>
      <c r="F79" s="30">
        <v>18502.2</v>
      </c>
      <c r="G79" s="30">
        <v>14002.2</v>
      </c>
      <c r="H79" s="30">
        <v>14002.2</v>
      </c>
    </row>
    <row r="80" spans="1:8">
      <c r="A80" s="11" t="s">
        <v>3</v>
      </c>
      <c r="B80" s="9"/>
      <c r="C80" s="9">
        <f t="shared" ref="C80:H80" si="93">C79/B79</f>
        <v>1.0710529965356372</v>
      </c>
      <c r="D80" s="9">
        <f t="shared" si="93"/>
        <v>1.2804007419950498</v>
      </c>
      <c r="E80" s="9">
        <f t="shared" ref="E80" si="94">E79/D79</f>
        <v>0.58746356186206539</v>
      </c>
      <c r="F80" s="9">
        <f t="shared" ref="F80" si="95">F79/E79</f>
        <v>0.8202166000966411</v>
      </c>
      <c r="G80" s="9">
        <f t="shared" si="93"/>
        <v>0.75678567954081133</v>
      </c>
      <c r="H80" s="9">
        <f t="shared" si="93"/>
        <v>1</v>
      </c>
    </row>
    <row r="81" spans="1:8">
      <c r="A81" s="7" t="s">
        <v>24</v>
      </c>
      <c r="B81" s="30">
        <v>21611.29147</v>
      </c>
      <c r="C81" s="30">
        <v>40467.696530000001</v>
      </c>
      <c r="D81" s="30">
        <v>26400.075099999998</v>
      </c>
      <c r="E81" s="30">
        <v>29595.66951</v>
      </c>
      <c r="F81" s="30">
        <v>35415.699999999997</v>
      </c>
      <c r="G81" s="30">
        <v>32239.599999999999</v>
      </c>
      <c r="H81" s="30">
        <v>27475.5</v>
      </c>
    </row>
    <row r="82" spans="1:8">
      <c r="A82" s="11" t="s">
        <v>3</v>
      </c>
      <c r="B82" s="9"/>
      <c r="C82" s="9">
        <f t="shared" ref="C82:H82" si="96">C81/B81</f>
        <v>1.8725256001556301</v>
      </c>
      <c r="D82" s="9">
        <f t="shared" si="96"/>
        <v>0.65237405050788533</v>
      </c>
      <c r="E82" s="9">
        <f t="shared" ref="E82" si="97">E81/D81</f>
        <v>1.1210448984669745</v>
      </c>
      <c r="F82" s="9">
        <f t="shared" ref="F82" si="98">F81/E81</f>
        <v>1.1966514218586433</v>
      </c>
      <c r="G82" s="9">
        <f t="shared" si="96"/>
        <v>0.91031943460103859</v>
      </c>
      <c r="H82" s="9">
        <f t="shared" si="96"/>
        <v>0.85222831548778522</v>
      </c>
    </row>
    <row r="83" spans="1:8">
      <c r="A83" s="7" t="s">
        <v>38</v>
      </c>
      <c r="B83" s="30">
        <v>44042.100259999999</v>
      </c>
      <c r="C83" s="30">
        <v>46551.787960000001</v>
      </c>
      <c r="D83" s="30">
        <v>50002.228369999997</v>
      </c>
      <c r="E83" s="30">
        <v>52012.800000000003</v>
      </c>
      <c r="F83" s="30">
        <v>827.1</v>
      </c>
      <c r="G83" s="30">
        <v>827.1</v>
      </c>
      <c r="H83" s="30">
        <v>827.1</v>
      </c>
    </row>
    <row r="84" spans="1:8">
      <c r="A84" s="11" t="s">
        <v>3</v>
      </c>
      <c r="B84" s="9"/>
      <c r="C84" s="9">
        <f t="shared" ref="C84:H84" si="99">C83/B83</f>
        <v>1.056983833313675</v>
      </c>
      <c r="D84" s="9">
        <f t="shared" si="99"/>
        <v>1.0741204701517548</v>
      </c>
      <c r="E84" s="9">
        <f t="shared" ref="E84" si="100">E83/D83</f>
        <v>1.0402096405608654</v>
      </c>
      <c r="F84" s="9">
        <f t="shared" ref="F84" si="101">F83/E83</f>
        <v>1.5901854928017718E-2</v>
      </c>
      <c r="G84" s="9">
        <f t="shared" si="99"/>
        <v>1</v>
      </c>
      <c r="H84" s="9">
        <f t="shared" si="99"/>
        <v>1</v>
      </c>
    </row>
    <row r="85" spans="1:8" ht="10.5" customHeight="1">
      <c r="A85" s="11"/>
      <c r="B85" s="10"/>
      <c r="C85" s="10"/>
      <c r="D85" s="10"/>
      <c r="E85" s="10"/>
      <c r="F85" s="10"/>
      <c r="G85" s="10"/>
      <c r="H85" s="10"/>
    </row>
    <row r="86" spans="1:8" ht="15.75">
      <c r="A86" s="25" t="s">
        <v>29</v>
      </c>
      <c r="B86" s="12">
        <f t="shared" ref="B86" si="102">B88+B90+B92</f>
        <v>79567.960999999996</v>
      </c>
      <c r="C86" s="12">
        <f t="shared" ref="C86:G86" si="103">C88+C90+C92</f>
        <v>86308.002290000004</v>
      </c>
      <c r="D86" s="12">
        <f t="shared" si="103"/>
        <v>101487.42528</v>
      </c>
      <c r="E86" s="12">
        <f t="shared" si="103"/>
        <v>182674.75148000001</v>
      </c>
      <c r="F86" s="12">
        <f t="shared" si="103"/>
        <v>190129.29800000001</v>
      </c>
      <c r="G86" s="12">
        <f t="shared" si="103"/>
        <v>189129.29800000001</v>
      </c>
      <c r="H86" s="12">
        <f t="shared" ref="H86" si="104">H88+H90+H92</f>
        <v>189129.29800000001</v>
      </c>
    </row>
    <row r="87" spans="1:8">
      <c r="A87" s="8" t="s">
        <v>3</v>
      </c>
      <c r="B87" s="6"/>
      <c r="C87" s="6">
        <f t="shared" ref="C87:H87" si="105">C86/B86</f>
        <v>1.0847079805149211</v>
      </c>
      <c r="D87" s="6">
        <f t="shared" si="105"/>
        <v>1.1758750357701042</v>
      </c>
      <c r="E87" s="6">
        <f t="shared" ref="E87" si="106">E86/D86</f>
        <v>1.7999742428779451</v>
      </c>
      <c r="F87" s="6">
        <f t="shared" ref="F87" si="107">F86/E86</f>
        <v>1.0408077550926143</v>
      </c>
      <c r="G87" s="6">
        <f t="shared" si="105"/>
        <v>0.99474042133159302</v>
      </c>
      <c r="H87" s="6">
        <f t="shared" si="105"/>
        <v>1</v>
      </c>
    </row>
    <row r="88" spans="1:8">
      <c r="A88" s="7" t="s">
        <v>51</v>
      </c>
      <c r="B88" s="30">
        <v>0</v>
      </c>
      <c r="C88" s="30">
        <v>0</v>
      </c>
      <c r="D88" s="30">
        <v>11269.448</v>
      </c>
      <c r="E88" s="30">
        <v>95204.91231</v>
      </c>
      <c r="F88" s="30">
        <v>102809.406</v>
      </c>
      <c r="G88" s="30">
        <v>102809.406</v>
      </c>
      <c r="H88" s="30">
        <v>102809.406</v>
      </c>
    </row>
    <row r="89" spans="1:8">
      <c r="A89" s="11" t="s">
        <v>3</v>
      </c>
      <c r="B89" s="9"/>
      <c r="C89" s="9"/>
      <c r="D89" s="9"/>
      <c r="E89" s="9">
        <f t="shared" ref="E89:E91" si="108">E88/D88</f>
        <v>8.4480546261005856</v>
      </c>
      <c r="F89" s="9">
        <f t="shared" ref="F89" si="109">F88/E88</f>
        <v>1.0798750138568349</v>
      </c>
      <c r="G89" s="9">
        <f t="shared" ref="G89:H89" si="110">G88/F88</f>
        <v>1</v>
      </c>
      <c r="H89" s="9">
        <f t="shared" si="110"/>
        <v>1</v>
      </c>
    </row>
    <row r="90" spans="1:8">
      <c r="A90" s="7" t="s">
        <v>28</v>
      </c>
      <c r="B90" s="30">
        <v>75702.127999999997</v>
      </c>
      <c r="C90" s="30">
        <v>80738.695290000003</v>
      </c>
      <c r="D90" s="30">
        <v>84461.615999999995</v>
      </c>
      <c r="E90" s="30">
        <v>81630.624169999996</v>
      </c>
      <c r="F90" s="30">
        <v>81308.952999999994</v>
      </c>
      <c r="G90" s="30">
        <v>80308.952999999994</v>
      </c>
      <c r="H90" s="30">
        <v>80308.952999999994</v>
      </c>
    </row>
    <row r="91" spans="1:8">
      <c r="A91" s="11" t="s">
        <v>3</v>
      </c>
      <c r="B91" s="9"/>
      <c r="C91" s="9">
        <f t="shared" ref="C91:H93" si="111">C90/B90</f>
        <v>1.0665313832393193</v>
      </c>
      <c r="D91" s="9">
        <f t="shared" si="111"/>
        <v>1.0461107365759117</v>
      </c>
      <c r="E91" s="9">
        <f t="shared" si="108"/>
        <v>0.96648191256487448</v>
      </c>
      <c r="F91" s="9">
        <f t="shared" ref="F91" si="112">F90/E90</f>
        <v>0.99605943022890397</v>
      </c>
      <c r="G91" s="9">
        <f t="shared" si="111"/>
        <v>0.98770123137608223</v>
      </c>
      <c r="H91" s="9">
        <f t="shared" si="111"/>
        <v>1</v>
      </c>
    </row>
    <row r="92" spans="1:8">
      <c r="A92" s="7" t="s">
        <v>41</v>
      </c>
      <c r="B92" s="30">
        <v>3865.8330000000001</v>
      </c>
      <c r="C92" s="30">
        <v>5569.3069999999998</v>
      </c>
      <c r="D92" s="30">
        <v>5756.3612800000001</v>
      </c>
      <c r="E92" s="30">
        <v>5839.2150000000001</v>
      </c>
      <c r="F92" s="30">
        <v>6010.9390000000003</v>
      </c>
      <c r="G92" s="30">
        <v>6010.9390000000003</v>
      </c>
      <c r="H92" s="30">
        <v>6010.9390000000003</v>
      </c>
    </row>
    <row r="93" spans="1:8">
      <c r="A93" s="11" t="s">
        <v>3</v>
      </c>
      <c r="B93" s="9"/>
      <c r="C93" s="9">
        <f t="shared" si="111"/>
        <v>1.4406486260529101</v>
      </c>
      <c r="D93" s="9">
        <f t="shared" si="111"/>
        <v>1.0335866347464775</v>
      </c>
      <c r="E93" s="9">
        <f t="shared" si="111"/>
        <v>1.0143934190315449</v>
      </c>
      <c r="F93" s="9">
        <f t="shared" si="111"/>
        <v>1.0294087475799401</v>
      </c>
      <c r="G93" s="9">
        <f t="shared" si="111"/>
        <v>1</v>
      </c>
      <c r="H93" s="9">
        <f t="shared" si="111"/>
        <v>1</v>
      </c>
    </row>
    <row r="94" spans="1:8" ht="11.25" customHeight="1">
      <c r="A94" s="11"/>
      <c r="B94" s="10"/>
      <c r="C94" s="10"/>
      <c r="D94" s="10"/>
      <c r="E94" s="10"/>
      <c r="F94" s="10"/>
      <c r="G94" s="10"/>
      <c r="H94" s="10"/>
    </row>
    <row r="95" spans="1:8" ht="15.75">
      <c r="A95" s="25" t="s">
        <v>30</v>
      </c>
      <c r="B95" s="12">
        <f t="shared" ref="B95" si="113">B97</f>
        <v>15427.2423</v>
      </c>
      <c r="C95" s="12">
        <f t="shared" ref="C95:G95" si="114">C97</f>
        <v>15711.46299</v>
      </c>
      <c r="D95" s="12">
        <f t="shared" si="114"/>
        <v>17343.145090000002</v>
      </c>
      <c r="E95" s="12">
        <f t="shared" si="114"/>
        <v>17025.589980000001</v>
      </c>
      <c r="F95" s="12">
        <f t="shared" si="114"/>
        <v>16192.733</v>
      </c>
      <c r="G95" s="12">
        <f t="shared" si="114"/>
        <v>16192.733</v>
      </c>
      <c r="H95" s="12">
        <f t="shared" ref="H95" si="115">H97</f>
        <v>16192.733</v>
      </c>
    </row>
    <row r="96" spans="1:8">
      <c r="A96" s="8" t="s">
        <v>3</v>
      </c>
      <c r="B96" s="6"/>
      <c r="C96" s="6">
        <f t="shared" ref="C96:H96" si="116">C95/B95</f>
        <v>1.0184232985048793</v>
      </c>
      <c r="D96" s="6">
        <f t="shared" si="116"/>
        <v>1.1038529703464617</v>
      </c>
      <c r="E96" s="6">
        <f t="shared" ref="E96" si="117">E95/D95</f>
        <v>0.98168987756533832</v>
      </c>
      <c r="F96" s="6">
        <f t="shared" ref="F96" si="118">F95/E95</f>
        <v>0.95108204878783298</v>
      </c>
      <c r="G96" s="6">
        <f t="shared" si="116"/>
        <v>1</v>
      </c>
      <c r="H96" s="6">
        <f t="shared" si="116"/>
        <v>1</v>
      </c>
    </row>
    <row r="97" spans="1:8">
      <c r="A97" s="7" t="s">
        <v>19</v>
      </c>
      <c r="B97" s="30">
        <v>15427.2423</v>
      </c>
      <c r="C97" s="30">
        <v>15711.46299</v>
      </c>
      <c r="D97" s="30">
        <v>17343.145090000002</v>
      </c>
      <c r="E97" s="30">
        <v>17025.589980000001</v>
      </c>
      <c r="F97" s="30">
        <v>16192.733</v>
      </c>
      <c r="G97" s="30">
        <v>16192.733</v>
      </c>
      <c r="H97" s="30">
        <v>16192.733</v>
      </c>
    </row>
    <row r="98" spans="1:8">
      <c r="A98" s="11" t="s">
        <v>3</v>
      </c>
      <c r="B98" s="9"/>
      <c r="C98" s="9">
        <f t="shared" ref="C98:H98" si="119">C97/B97</f>
        <v>1.0184232985048793</v>
      </c>
      <c r="D98" s="9">
        <f t="shared" si="119"/>
        <v>1.1038529703464617</v>
      </c>
      <c r="E98" s="9">
        <f t="shared" ref="E98" si="120">E97/D97</f>
        <v>0.98168987756533832</v>
      </c>
      <c r="F98" s="9">
        <f t="shared" ref="F98" si="121">F97/E97</f>
        <v>0.95108204878783298</v>
      </c>
      <c r="G98" s="9">
        <f t="shared" si="119"/>
        <v>1</v>
      </c>
      <c r="H98" s="9">
        <f t="shared" si="119"/>
        <v>1</v>
      </c>
    </row>
    <row r="99" spans="1:8" ht="12" customHeight="1">
      <c r="A99" s="11"/>
      <c r="B99" s="10"/>
      <c r="C99" s="10"/>
      <c r="D99" s="10"/>
      <c r="E99" s="10"/>
      <c r="F99" s="10"/>
      <c r="G99" s="10"/>
      <c r="H99" s="10"/>
    </row>
    <row r="100" spans="1:8" ht="15.75">
      <c r="A100" s="25" t="s">
        <v>31</v>
      </c>
      <c r="B100" s="12">
        <v>0</v>
      </c>
      <c r="C100" s="12">
        <v>0</v>
      </c>
      <c r="D100" s="12">
        <v>0</v>
      </c>
      <c r="E100" s="12">
        <v>0</v>
      </c>
      <c r="F100" s="12">
        <v>4986.9859999999999</v>
      </c>
      <c r="G100" s="12">
        <v>9406.027</v>
      </c>
      <c r="H100" s="12">
        <v>15162.74</v>
      </c>
    </row>
    <row r="101" spans="1:8">
      <c r="A101" s="8" t="s">
        <v>3</v>
      </c>
      <c r="B101" s="6"/>
      <c r="C101" s="6"/>
      <c r="D101" s="6"/>
      <c r="E101" s="6"/>
      <c r="F101" s="6"/>
      <c r="G101" s="6">
        <f>G100/F100</f>
        <v>1.8861145790262897</v>
      </c>
      <c r="H101" s="6">
        <f>H100/G100</f>
        <v>1.6120238651239254</v>
      </c>
    </row>
    <row r="102" spans="1:8" ht="13.5" customHeight="1" thickBot="1">
      <c r="A102" s="11"/>
      <c r="B102" s="10"/>
      <c r="C102" s="10"/>
      <c r="D102" s="10"/>
      <c r="E102" s="10"/>
      <c r="F102" s="10"/>
      <c r="G102" s="10"/>
      <c r="H102" s="10"/>
    </row>
    <row r="103" spans="1:8" ht="19.5" customHeight="1" thickBot="1">
      <c r="A103" s="32" t="s">
        <v>1</v>
      </c>
      <c r="B103" s="32" t="s">
        <v>54</v>
      </c>
      <c r="C103" s="32" t="s">
        <v>52</v>
      </c>
      <c r="D103" s="32" t="s">
        <v>58</v>
      </c>
      <c r="E103" s="32" t="s">
        <v>59</v>
      </c>
      <c r="F103" s="32" t="s">
        <v>47</v>
      </c>
      <c r="G103" s="32" t="s">
        <v>53</v>
      </c>
      <c r="H103" s="32" t="s">
        <v>60</v>
      </c>
    </row>
    <row r="104" spans="1:8" ht="15.75">
      <c r="A104" s="25" t="s">
        <v>25</v>
      </c>
      <c r="B104" s="13">
        <v>0</v>
      </c>
      <c r="C104" s="13">
        <v>0</v>
      </c>
      <c r="D104" s="13">
        <v>0</v>
      </c>
      <c r="E104" s="13">
        <v>0</v>
      </c>
      <c r="F104" s="13">
        <v>0</v>
      </c>
      <c r="G104" s="15">
        <v>52362.767</v>
      </c>
      <c r="H104" s="15">
        <v>102883.641</v>
      </c>
    </row>
    <row r="105" spans="1:8" ht="18.75" customHeight="1">
      <c r="A105" s="7"/>
      <c r="B105" s="14"/>
      <c r="C105" s="14"/>
      <c r="D105" s="14"/>
      <c r="E105" s="14"/>
      <c r="F105" s="14"/>
      <c r="G105" s="14"/>
      <c r="H105" s="14"/>
    </row>
    <row r="106" spans="1:8">
      <c r="A106" s="28" t="s">
        <v>26</v>
      </c>
      <c r="B106" s="27">
        <f t="shared" ref="B106:H106" si="122">B7+B20+B27+B41+B50+B65+B73+B86+B95+B100+B104</f>
        <v>3857755.7255000002</v>
      </c>
      <c r="C106" s="27">
        <f t="shared" si="122"/>
        <v>3493880.7408799995</v>
      </c>
      <c r="D106" s="27">
        <f t="shared" si="122"/>
        <v>3600435.0974499998</v>
      </c>
      <c r="E106" s="27">
        <f t="shared" si="122"/>
        <v>3943236.0081600002</v>
      </c>
      <c r="F106" s="27">
        <f t="shared" si="122"/>
        <v>3460181.7829999998</v>
      </c>
      <c r="G106" s="27">
        <f t="shared" si="122"/>
        <v>3318395.1699999995</v>
      </c>
      <c r="H106" s="27">
        <f t="shared" si="122"/>
        <v>3344251.0569999996</v>
      </c>
    </row>
    <row r="107" spans="1:8">
      <c r="A107" s="26" t="s">
        <v>3</v>
      </c>
      <c r="B107" s="29"/>
      <c r="C107" s="29">
        <f t="shared" ref="C107:H107" si="123">C106/B106</f>
        <v>0.90567702817087026</v>
      </c>
      <c r="D107" s="29">
        <f t="shared" si="123"/>
        <v>1.0304974223428023</v>
      </c>
      <c r="E107" s="29">
        <f t="shared" ref="E107" si="124">E106/D106</f>
        <v>1.0952109679612856</v>
      </c>
      <c r="F107" s="29">
        <f t="shared" ref="F107" si="125">F106/E106</f>
        <v>0.87749801833814045</v>
      </c>
      <c r="G107" s="29">
        <f t="shared" si="123"/>
        <v>0.95902336296416468</v>
      </c>
      <c r="H107" s="29">
        <f t="shared" si="123"/>
        <v>1.0077916841350756</v>
      </c>
    </row>
    <row r="108" spans="1:8">
      <c r="A108" s="16" t="s">
        <v>36</v>
      </c>
      <c r="B108" s="17">
        <f>B106-688457.21767</f>
        <v>3169298.50783</v>
      </c>
      <c r="C108" s="17">
        <f>C106-142640.023</f>
        <v>3351240.7178799994</v>
      </c>
      <c r="D108" s="17">
        <f>D106-81216.064</f>
        <v>3519219.03345</v>
      </c>
      <c r="E108" s="17">
        <f>E106-123760.3</f>
        <v>3819475.7081600004</v>
      </c>
      <c r="F108" s="17">
        <f>F106-92062.6</f>
        <v>3368119.1829999997</v>
      </c>
      <c r="G108" s="17">
        <f>G106-92062.6</f>
        <v>3226332.5699999994</v>
      </c>
      <c r="H108" s="17">
        <f>H106-92062.6</f>
        <v>3252188.4569999995</v>
      </c>
    </row>
    <row r="109" spans="1:8">
      <c r="A109" s="18" t="s">
        <v>3</v>
      </c>
      <c r="B109" s="5"/>
      <c r="C109" s="5">
        <f t="shared" ref="C109:H109" si="126">C108/B108</f>
        <v>1.0574077227501597</v>
      </c>
      <c r="D109" s="5">
        <f t="shared" si="126"/>
        <v>1.0501242165845561</v>
      </c>
      <c r="E109" s="5">
        <f t="shared" ref="E109" si="127">E108/D108</f>
        <v>1.0853191210481858</v>
      </c>
      <c r="F109" s="5">
        <f t="shared" ref="F109" si="128">F108/E108</f>
        <v>0.88182762252009772</v>
      </c>
      <c r="G109" s="5">
        <f t="shared" si="126"/>
        <v>0.95790332666502898</v>
      </c>
      <c r="H109" s="5">
        <f t="shared" si="126"/>
        <v>1.0080140179101251</v>
      </c>
    </row>
    <row r="110" spans="1:8" ht="12" customHeight="1">
      <c r="A110" s="19"/>
      <c r="B110" s="20"/>
      <c r="C110" s="20"/>
      <c r="D110" s="20"/>
      <c r="E110" s="20"/>
      <c r="F110" s="20"/>
      <c r="G110" s="3"/>
      <c r="H110" s="3"/>
    </row>
    <row r="111" spans="1:8">
      <c r="A111" s="21" t="s">
        <v>48</v>
      </c>
      <c r="B111" s="22"/>
      <c r="C111" s="23"/>
      <c r="D111" s="3"/>
      <c r="E111" s="3"/>
      <c r="F111" s="3"/>
      <c r="G111" s="3"/>
      <c r="H111" s="3"/>
    </row>
    <row r="112" spans="1:8" ht="15.75" customHeight="1">
      <c r="A112" s="21" t="s">
        <v>49</v>
      </c>
      <c r="B112" s="3"/>
      <c r="C112" s="3"/>
      <c r="D112" s="3"/>
      <c r="E112" s="3"/>
      <c r="F112" s="3"/>
      <c r="G112" s="3"/>
      <c r="H112" s="3"/>
    </row>
    <row r="113" spans="1:8">
      <c r="G113" s="3"/>
      <c r="H113" s="3"/>
    </row>
    <row r="114" spans="1:8">
      <c r="A114" s="3"/>
      <c r="B114" s="3"/>
      <c r="C114" s="3"/>
      <c r="D114" s="3"/>
      <c r="E114" s="3"/>
      <c r="F114" s="3"/>
      <c r="G114" s="3"/>
      <c r="H114" s="3"/>
    </row>
    <row r="115" spans="1:8">
      <c r="A115" s="3"/>
      <c r="B115" s="3"/>
      <c r="C115" s="3"/>
      <c r="D115" s="3"/>
      <c r="E115" s="3"/>
      <c r="F115" s="3"/>
      <c r="G115" s="3"/>
      <c r="H115" s="3"/>
    </row>
    <row r="116" spans="1:8" ht="15.75">
      <c r="A116" s="2" t="s">
        <v>32</v>
      </c>
      <c r="B116" s="2"/>
      <c r="C116" s="1"/>
      <c r="E116" s="1" t="s">
        <v>27</v>
      </c>
      <c r="F116" s="3"/>
      <c r="G116" s="3"/>
      <c r="H116" s="3"/>
    </row>
    <row r="117" spans="1:8">
      <c r="A117" s="22"/>
      <c r="B117" s="3"/>
      <c r="C117" s="3"/>
      <c r="D117" s="3"/>
      <c r="E117" s="3"/>
      <c r="F117" s="3"/>
      <c r="G117" s="3"/>
      <c r="H117" s="3"/>
    </row>
    <row r="118" spans="1:8">
      <c r="A118" s="3"/>
      <c r="B118" s="3"/>
      <c r="C118" s="3"/>
      <c r="D118" s="3"/>
      <c r="E118" s="3"/>
      <c r="F118" s="3"/>
      <c r="G118" s="3"/>
      <c r="H118" s="3"/>
    </row>
  </sheetData>
  <mergeCells count="2"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2019-11-20T09:16:26Z</dcterms:modified>
</cp:coreProperties>
</file>